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491" windowWidth="11025" windowHeight="11700" activeTab="0"/>
  </bookViews>
  <sheets>
    <sheet name="Calcul art. 42 al. 3 OAT" sheetId="1" r:id="rId1"/>
  </sheets>
  <definedNames>
    <definedName name="_xlnm.Print_Area" localSheetId="0">'Calcul art. 42 al. 3 OAT'!$B$1:$O$38</definedName>
    <definedName name="Spaltenbezeichnungen">'Calcul art. 42 al. 3 OAT'!$O:$O</definedName>
    <definedName name="TotalSpalte">'Calcul art. 42 al. 3 OAT'!$N:$N</definedName>
  </definedNames>
  <calcPr fullCalcOnLoad="1"/>
  <oleSize ref="A1"/>
</workbook>
</file>

<file path=xl/comments1.xml><?xml version="1.0" encoding="utf-8"?>
<comments xmlns="http://schemas.openxmlformats.org/spreadsheetml/2006/main">
  <authors>
    <author>Christoph de Quervain</author>
  </authors>
  <commentList>
    <comment ref="B12" authorId="0">
      <text>
        <r>
          <rPr>
            <b/>
            <sz val="8"/>
            <rFont val="Tahoma"/>
            <family val="0"/>
          </rPr>
          <t>Lorsqu’une partie de la construction est déplacée dans l’intérêt public (par exemple déplacement d’une annexe accolée à un endroit moins exposé de la maison), les surfaces peuvent être exceptionnellement prises en compte dans le calcul en tant que surfaces situées à l’intérieur du volume bâti existant, comme si l’annexe n’avait pas été déplacée.</t>
        </r>
      </text>
    </comment>
    <comment ref="B14" authorId="0">
      <text>
        <r>
          <rPr>
            <b/>
            <sz val="8"/>
            <rFont val="Tahoma"/>
            <family val="0"/>
          </rPr>
          <t>Lorsqu’une partie de la construction est déplacée dans l’intérêt public (par exemple déplacement d’une annexe accolée à un endroit moins exposé de la maison), les surfaces peuvent être exceptionnellement prises en compte dans le calcul en tant que surfaces situées à l’intérieur du volume bâti existant, comme si l’annexe n’avait pas été déplacée.</t>
        </r>
      </text>
    </comment>
    <comment ref="C26" authorId="0">
      <text>
        <r>
          <rPr>
            <b/>
            <sz val="8"/>
            <rFont val="Tahoma"/>
            <family val="0"/>
          </rPr>
          <t>Des valeurs négatives sont prises en considération dans la mesure où ces surfaces ont été réellement supprimées. Etant donné qu’elles ne sont prises en compte négativement qu’à 50%, il en résulte que la moitié de la surface est comptée comme nouvelle lorsque des parties de la construction sont déplacées, ce qui correspond à un résultat tout à fait judicieux. Il y a lieu d’admettre une exception lorsque le déplacement répond à un intérêt public (v. [1]).</t>
        </r>
      </text>
    </comment>
    <comment ref="C30" authorId="0">
      <text>
        <r>
          <rPr>
            <b/>
            <sz val="8"/>
            <rFont val="Tahoma"/>
            <family val="0"/>
          </rPr>
          <t>Des valeurs négatives sont prises en considération dans la mesure où ces surfaces ont été réellement supprimées. Etant donné qu’elles ne sont prises en compte négativement qu’à 50%, il en résulte que la moitié de la surface est comptée comme nouvelle lorsque des parties de la construction sont déplacées, ce qui correspond à un résultat tout à fait judicieux. Il y a lieu d’admettre une exception lorsque le déplacement répond à un intérêt public (v. [1]).</t>
        </r>
      </text>
    </comment>
  </commentList>
</comments>
</file>

<file path=xl/sharedStrings.xml><?xml version="1.0" encoding="utf-8"?>
<sst xmlns="http://schemas.openxmlformats.org/spreadsheetml/2006/main" count="45" uniqueCount="37">
  <si>
    <t>T1</t>
  </si>
  <si>
    <t>T2</t>
  </si>
  <si>
    <t>T3</t>
  </si>
  <si>
    <t>T4</t>
  </si>
  <si>
    <t>T5</t>
  </si>
  <si>
    <t>T6</t>
  </si>
  <si>
    <t>T7</t>
  </si>
  <si>
    <t>T8</t>
  </si>
  <si>
    <t>%</t>
  </si>
  <si>
    <t>Construction:</t>
  </si>
  <si>
    <t>Moment de la modification du droit</t>
  </si>
  <si>
    <t>SBPu</t>
  </si>
  <si>
    <t>SA</t>
  </si>
  <si>
    <t>SBPu + SA</t>
  </si>
  <si>
    <t>Etat selon projet de transformation</t>
  </si>
  <si>
    <t>SBPu à l’intérieur du volume existant [1]</t>
  </si>
  <si>
    <t>SA à l’intérieur du volume existant [1]</t>
  </si>
  <si>
    <t>SBPu démolies</t>
  </si>
  <si>
    <t>SA démolies</t>
  </si>
  <si>
    <t>Comparaison des surfaces</t>
  </si>
  <si>
    <t>Imputables</t>
  </si>
  <si>
    <t>Calcul</t>
  </si>
  <si>
    <t>Augmen-tation</t>
  </si>
  <si>
    <t>SBPu supplémentaires à l’inté-rieur du volume bâti existant [2]</t>
  </si>
  <si>
    <t>Surfaces supplémentaires          (SBPu + SA) à l’intérieur du volume bâti existant [2]</t>
  </si>
  <si>
    <t>Nouvelles surfaces (SBPu + SA) à l’extérieur du volume bâti existant</t>
  </si>
  <si>
    <t>max. 30 %</t>
  </si>
  <si>
    <t>[1] Lorsqu’une partie de la construction est déplacée dans l’intérêt public (par exemple déplacement d’une annexe accolée à un endroit moins exposé de la maison), les surfaces peuvent être exceptionnellement prises en compte dans le calcul en tant que surfaces situées à l’intérieur du volume bâti existant, comme si l’annexe n’avait pas été déplacée.</t>
  </si>
  <si>
    <t>[2] Des valeurs négatives sont prises en considération dans la mesure où ces surfaces ont été réellement supprimées. Etant donné qu’elles ne sont prises en compte négativement qu’à 50%, il en résulte que la moitié de la surface est comptée comme nouvelle lorsque des parties de la construction sont déplacées, ce qui correspond à un résultat tout à fait judicieux. Il y a lieu d’admettre une exception lorsque le déplacement répond à un intérêt public (v. [1]).</t>
  </si>
  <si>
    <t>Total agrandissement SBPu + SA</t>
  </si>
  <si>
    <t>Total agrandissement SBPu</t>
  </si>
  <si>
    <t>ARE, 29.8.2007</t>
  </si>
  <si>
    <r>
      <t>Surfaces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</si>
  <si>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Total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</si>
  <si>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max. 100 m</t>
    </r>
    <r>
      <rPr>
        <b/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</si>
  <si>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</si>
  <si>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b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</si>
</sst>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\I\S\B\N\ #\-###\-#####\-#"/>
    <numFmt numFmtId="173" formatCode="\C\H\-0000"/>
    <numFmt numFmtId="174" formatCode="0.0%"/>
    <numFmt numFmtId="175" formatCode="&quot;:&quot;\ #,##0.##"/>
    <numFmt numFmtId="176" formatCode="&quot;:&quot;\ #,##0"/>
    <numFmt numFmtId="177" formatCode="&quot;T1    :&quot;\ #,##0"/>
    <numFmt numFmtId="178" formatCode="0\ &quot;m2&quot;"/>
    <numFmt numFmtId="179" formatCode="d/\ mmmm\ yyyy"/>
    <numFmt numFmtId="180" formatCode="d/m/yyyy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Wingdings"/>
      <family val="0"/>
    </font>
    <font>
      <sz val="8"/>
      <name val="Arial"/>
      <family val="2"/>
    </font>
    <font>
      <b/>
      <sz val="8"/>
      <name val="Tahoma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NumberFormat="1" applyFont="1" applyBorder="1" applyAlignment="1" applyProtection="1">
      <alignment wrapText="1"/>
      <protection/>
    </xf>
    <xf numFmtId="0" fontId="0" fillId="3" borderId="0" xfId="0" applyFont="1" applyFill="1" applyBorder="1" applyAlignment="1" applyProtection="1">
      <alignment wrapText="1"/>
      <protection/>
    </xf>
    <xf numFmtId="0" fontId="0" fillId="3" borderId="6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7" xfId="0" applyFont="1" applyBorder="1" applyAlignment="1" applyProtection="1">
      <alignment wrapText="1"/>
      <protection/>
    </xf>
    <xf numFmtId="9" fontId="0" fillId="0" borderId="8" xfId="0" applyNumberFormat="1" applyFont="1" applyBorder="1" applyAlignment="1" applyProtection="1">
      <alignment wrapText="1"/>
      <protection/>
    </xf>
    <xf numFmtId="0" fontId="0" fillId="0" borderId="9" xfId="0" applyNumberFormat="1" applyFont="1" applyBorder="1" applyAlignment="1" applyProtection="1">
      <alignment wrapText="1"/>
      <protection/>
    </xf>
    <xf numFmtId="0" fontId="0" fillId="3" borderId="0" xfId="0" applyFont="1" applyFill="1" applyBorder="1" applyAlignment="1" applyProtection="1">
      <alignment horizontal="right" wrapText="1"/>
      <protection/>
    </xf>
    <xf numFmtId="0" fontId="0" fillId="3" borderId="6" xfId="0" applyFont="1" applyFill="1" applyBorder="1" applyAlignment="1" applyProtection="1">
      <alignment/>
      <protection/>
    </xf>
    <xf numFmtId="0" fontId="0" fillId="3" borderId="10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0" fillId="0" borderId="11" xfId="0" applyNumberFormat="1" applyFont="1" applyBorder="1" applyAlignment="1" applyProtection="1">
      <alignment wrapText="1"/>
      <protection/>
    </xf>
    <xf numFmtId="176" fontId="0" fillId="0" borderId="12" xfId="0" applyNumberFormat="1" applyFont="1" applyBorder="1" applyAlignment="1" applyProtection="1">
      <alignment wrapText="1"/>
      <protection/>
    </xf>
    <xf numFmtId="0" fontId="0" fillId="0" borderId="8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/>
      <protection/>
    </xf>
    <xf numFmtId="0" fontId="0" fillId="3" borderId="8" xfId="0" applyFont="1" applyFill="1" applyBorder="1" applyAlignment="1" applyProtection="1">
      <alignment wrapText="1"/>
      <protection/>
    </xf>
    <xf numFmtId="0" fontId="0" fillId="3" borderId="15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5" xfId="0" applyNumberFormat="1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Font="1" applyFill="1" applyBorder="1" applyAlignment="1" applyProtection="1">
      <alignment wrapText="1"/>
      <protection/>
    </xf>
    <xf numFmtId="0" fontId="0" fillId="0" borderId="8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 vertical="top" wrapText="1"/>
      <protection/>
    </xf>
    <xf numFmtId="0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8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9" fontId="0" fillId="0" borderId="16" xfId="0" applyNumberFormat="1" applyFont="1" applyBorder="1" applyAlignment="1" applyProtection="1">
      <alignment horizontal="right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right" wrapText="1"/>
      <protection/>
    </xf>
    <xf numFmtId="0" fontId="0" fillId="0" borderId="21" xfId="0" applyBorder="1" applyAlignment="1" applyProtection="1">
      <alignment horizontal="right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 applyProtection="1">
      <alignment horizontal="center" vertical="top" wrapText="1"/>
      <protection/>
    </xf>
    <xf numFmtId="0" fontId="0" fillId="0" borderId="20" xfId="0" applyFont="1" applyFill="1" applyBorder="1" applyAlignment="1" applyProtection="1">
      <alignment wrapText="1"/>
      <protection/>
    </xf>
    <xf numFmtId="0" fontId="0" fillId="0" borderId="4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74" fontId="1" fillId="0" borderId="22" xfId="0" applyNumberFormat="1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3" borderId="24" xfId="0" applyFont="1" applyFill="1" applyBorder="1" applyAlignment="1" applyProtection="1">
      <alignment horizontal="right" wrapText="1"/>
      <protection/>
    </xf>
    <xf numFmtId="0" fontId="1" fillId="0" borderId="25" xfId="0" applyFont="1" applyBorder="1" applyAlignment="1">
      <alignment horizontal="right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/>
    </xf>
    <xf numFmtId="0" fontId="0" fillId="0" borderId="18" xfId="0" applyBorder="1" applyAlignment="1">
      <alignment wrapText="1"/>
    </xf>
    <xf numFmtId="180" fontId="1" fillId="2" borderId="0" xfId="0" applyNumberFormat="1" applyFont="1" applyFill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/>
    </xf>
    <xf numFmtId="0" fontId="0" fillId="0" borderId="8" xfId="0" applyFont="1" applyBorder="1" applyAlignment="1" applyProtection="1">
      <alignment wrapText="1"/>
      <protection/>
    </xf>
    <xf numFmtId="0" fontId="0" fillId="0" borderId="2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27" xfId="0" applyBorder="1" applyAlignment="1" applyProtection="1">
      <alignment wrapText="1"/>
      <protection/>
    </xf>
    <xf numFmtId="0" fontId="1" fillId="0" borderId="2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0" fillId="0" borderId="4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5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3" borderId="10" xfId="0" applyFont="1" applyFill="1" applyBorder="1" applyAlignment="1" applyProtection="1">
      <alignment horizontal="center" wrapText="1"/>
      <protection/>
    </xf>
    <xf numFmtId="0" fontId="1" fillId="3" borderId="8" xfId="0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0" borderId="8" xfId="0" applyBorder="1" applyAlignment="1">
      <alignment wrapText="1"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19</xdr:row>
      <xdr:rowOff>0</xdr:rowOff>
    </xdr:from>
    <xdr:to>
      <xdr:col>6</xdr:col>
      <xdr:colOff>200025</xdr:colOff>
      <xdr:row>20</xdr:row>
      <xdr:rowOff>38100</xdr:rowOff>
    </xdr:to>
    <xdr:pic>
      <xdr:nvPicPr>
        <xdr:cNvPr id="1" name="RPV42II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076575"/>
          <a:ext cx="3219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9525</xdr:rowOff>
    </xdr:from>
    <xdr:to>
      <xdr:col>6</xdr:col>
      <xdr:colOff>190500</xdr:colOff>
      <xdr:row>21</xdr:row>
      <xdr:rowOff>47625</xdr:rowOff>
    </xdr:to>
    <xdr:pic>
      <xdr:nvPicPr>
        <xdr:cNvPr id="2" name="RPV42III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248025"/>
          <a:ext cx="3219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762000</xdr:colOff>
      <xdr:row>18</xdr:row>
      <xdr:rowOff>114300</xdr:rowOff>
    </xdr:from>
    <xdr:to>
      <xdr:col>3</xdr:col>
      <xdr:colOff>885825</xdr:colOff>
      <xdr:row>21</xdr:row>
      <xdr:rowOff>95250</xdr:rowOff>
    </xdr:to>
    <xdr:sp>
      <xdr:nvSpPr>
        <xdr:cNvPr id="3" name="Oval 9"/>
        <xdr:cNvSpPr>
          <a:spLocks/>
        </xdr:cNvSpPr>
      </xdr:nvSpPr>
      <xdr:spPr>
        <a:xfrm>
          <a:off x="1314450" y="3028950"/>
          <a:ext cx="123825" cy="4667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4</xdr:col>
      <xdr:colOff>19050</xdr:colOff>
      <xdr:row>12</xdr:row>
      <xdr:rowOff>19050</xdr:rowOff>
    </xdr:from>
    <xdr:to>
      <xdr:col>12</xdr:col>
      <xdr:colOff>371475</xdr:colOff>
      <xdr:row>12</xdr:row>
      <xdr:rowOff>142875</xdr:rowOff>
    </xdr:to>
    <xdr:pic>
      <xdr:nvPicPr>
        <xdr:cNvPr id="4" name="Image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1962150"/>
          <a:ext cx="3400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14</xdr:row>
      <xdr:rowOff>19050</xdr:rowOff>
    </xdr:from>
    <xdr:to>
      <xdr:col>12</xdr:col>
      <xdr:colOff>371475</xdr:colOff>
      <xdr:row>14</xdr:row>
      <xdr:rowOff>142875</xdr:rowOff>
    </xdr:to>
    <xdr:pic>
      <xdr:nvPicPr>
        <xdr:cNvPr id="5" name="Image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2286000"/>
          <a:ext cx="3400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152400</xdr:rowOff>
    </xdr:from>
    <xdr:to>
      <xdr:col>14</xdr:col>
      <xdr:colOff>47625</xdr:colOff>
      <xdr:row>32</xdr:row>
      <xdr:rowOff>38100</xdr:rowOff>
    </xdr:to>
    <xdr:pic>
      <xdr:nvPicPr>
        <xdr:cNvPr id="6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314950"/>
          <a:ext cx="6343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27</xdr:row>
      <xdr:rowOff>28575</xdr:rowOff>
    </xdr:from>
    <xdr:to>
      <xdr:col>7</xdr:col>
      <xdr:colOff>333375</xdr:colOff>
      <xdr:row>27</xdr:row>
      <xdr:rowOff>228600</xdr:rowOff>
    </xdr:to>
    <xdr:pic>
      <xdr:nvPicPr>
        <xdr:cNvPr id="7" name="Image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52675" y="4943475"/>
          <a:ext cx="1400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14</xdr:col>
      <xdr:colOff>180975</xdr:colOff>
      <xdr:row>33</xdr:row>
      <xdr:rowOff>171450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0"/>
          <a:ext cx="6477000" cy="6915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R349"/>
  <sheetViews>
    <sheetView tabSelected="1" workbookViewId="0" topLeftCell="A1">
      <selection activeCell="E1" sqref="E1:M1"/>
    </sheetView>
  </sheetViews>
  <sheetFormatPr defaultColWidth="11.421875" defaultRowHeight="12.75"/>
  <cols>
    <col min="1" max="1" width="0.13671875" style="1" customWidth="1"/>
    <col min="2" max="2" width="5.7109375" style="2" customWidth="1"/>
    <col min="3" max="3" width="2.421875" style="2" customWidth="1"/>
    <col min="4" max="4" width="25.8515625" style="2" customWidth="1"/>
    <col min="5" max="13" width="5.7109375" style="2" customWidth="1"/>
    <col min="14" max="14" width="9.00390625" style="1" customWidth="1"/>
    <col min="15" max="15" width="2.8515625" style="41" customWidth="1"/>
    <col min="16" max="16384" width="11.421875" style="1" customWidth="1"/>
  </cols>
  <sheetData>
    <row r="1" spans="2:18" ht="12.75">
      <c r="B1" s="85" t="s">
        <v>9</v>
      </c>
      <c r="C1" s="86"/>
      <c r="D1" s="86"/>
      <c r="E1" s="106"/>
      <c r="F1" s="106"/>
      <c r="G1" s="106"/>
      <c r="H1" s="106"/>
      <c r="I1" s="106"/>
      <c r="J1" s="106"/>
      <c r="K1" s="106"/>
      <c r="L1" s="106"/>
      <c r="M1" s="106"/>
      <c r="N1" s="55"/>
      <c r="O1" s="38"/>
      <c r="P1" s="7"/>
      <c r="Q1" s="7"/>
      <c r="R1" s="7"/>
    </row>
    <row r="2" spans="2:18" ht="12.75" customHeight="1">
      <c r="B2" s="85" t="s">
        <v>10</v>
      </c>
      <c r="C2" s="88"/>
      <c r="D2" s="88"/>
      <c r="E2" s="72">
        <v>26481</v>
      </c>
      <c r="F2" s="72"/>
      <c r="G2" s="55"/>
      <c r="H2" s="55"/>
      <c r="I2" s="55"/>
      <c r="J2" s="55"/>
      <c r="K2" s="55"/>
      <c r="L2" s="55"/>
      <c r="M2" s="55"/>
      <c r="N2" s="55"/>
      <c r="O2" s="38"/>
      <c r="P2" s="7"/>
      <c r="Q2" s="7"/>
      <c r="R2" s="7"/>
    </row>
    <row r="3" spans="2:18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/>
      <c r="O3" s="38"/>
      <c r="P3" s="7"/>
      <c r="Q3" s="7"/>
      <c r="R3" s="7"/>
    </row>
    <row r="4" spans="2:18" ht="12.75">
      <c r="B4" s="85" t="str">
        <f>"Etat le "&amp;DAY(E2)&amp;". "&amp;MONTH(E2)&amp;"."&amp;YEAR(E2)</f>
        <v>Etat le 1. 7.1972</v>
      </c>
      <c r="C4" s="87"/>
      <c r="D4" s="87"/>
      <c r="E4" s="69"/>
      <c r="F4" s="69"/>
      <c r="G4" s="69"/>
      <c r="H4" s="69"/>
      <c r="I4" s="69"/>
      <c r="J4" s="69"/>
      <c r="K4" s="69"/>
      <c r="L4" s="69"/>
      <c r="M4" s="69"/>
      <c r="N4" s="7"/>
      <c r="O4" s="38"/>
      <c r="P4" s="7"/>
      <c r="Q4" s="7"/>
      <c r="R4" s="7"/>
    </row>
    <row r="5" spans="2:18" ht="12.75" customHeight="1">
      <c r="B5" s="73"/>
      <c r="C5" s="74"/>
      <c r="D5" s="74"/>
      <c r="E5" s="73" t="s">
        <v>32</v>
      </c>
      <c r="F5" s="107"/>
      <c r="G5" s="107"/>
      <c r="H5" s="42"/>
      <c r="I5" s="42"/>
      <c r="J5" s="42"/>
      <c r="K5" s="42"/>
      <c r="L5" s="42"/>
      <c r="M5" s="30"/>
      <c r="N5" s="30" t="s">
        <v>33</v>
      </c>
      <c r="O5" s="38"/>
      <c r="P5" s="7"/>
      <c r="Q5" s="7"/>
      <c r="R5" s="7"/>
    </row>
    <row r="6" spans="2:18" ht="12.75">
      <c r="B6" s="73" t="s">
        <v>11</v>
      </c>
      <c r="C6" s="74"/>
      <c r="D6" s="74"/>
      <c r="E6" s="3"/>
      <c r="F6" s="4"/>
      <c r="G6" s="4"/>
      <c r="H6" s="4"/>
      <c r="I6" s="4"/>
      <c r="J6" s="4"/>
      <c r="K6" s="4"/>
      <c r="L6" s="4"/>
      <c r="M6" s="5"/>
      <c r="N6" s="31">
        <f>SUM(E6:M6)</f>
        <v>0</v>
      </c>
      <c r="O6" s="38" t="s">
        <v>0</v>
      </c>
      <c r="P6" s="7"/>
      <c r="Q6" s="7"/>
      <c r="R6" s="7"/>
    </row>
    <row r="7" spans="2:18" ht="12.75">
      <c r="B7" s="73" t="s">
        <v>12</v>
      </c>
      <c r="C7" s="74"/>
      <c r="D7" s="74"/>
      <c r="E7" s="3"/>
      <c r="F7" s="4"/>
      <c r="G7" s="4"/>
      <c r="H7" s="4"/>
      <c r="I7" s="4"/>
      <c r="J7" s="4"/>
      <c r="K7" s="4"/>
      <c r="L7" s="4"/>
      <c r="M7" s="5"/>
      <c r="N7" s="31">
        <f>SUM(E7:M7)</f>
        <v>0</v>
      </c>
      <c r="O7" s="38"/>
      <c r="P7" s="7"/>
      <c r="Q7" s="7"/>
      <c r="R7" s="7"/>
    </row>
    <row r="8" spans="2:18" ht="12.75">
      <c r="B8" s="73" t="s">
        <v>13</v>
      </c>
      <c r="C8" s="74"/>
      <c r="D8" s="74"/>
      <c r="E8" s="19"/>
      <c r="F8" s="28"/>
      <c r="G8" s="28"/>
      <c r="H8" s="28"/>
      <c r="I8" s="28"/>
      <c r="J8" s="28"/>
      <c r="K8" s="28"/>
      <c r="L8" s="28"/>
      <c r="M8" s="29"/>
      <c r="N8" s="31">
        <f>SUM(N6:N7)</f>
        <v>0</v>
      </c>
      <c r="O8" s="38" t="s">
        <v>1</v>
      </c>
      <c r="P8" s="7"/>
      <c r="Q8" s="7"/>
      <c r="R8" s="7"/>
    </row>
    <row r="9" spans="2:18" ht="12.7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32"/>
      <c r="O9" s="38"/>
      <c r="P9" s="7"/>
      <c r="Q9" s="7"/>
      <c r="R9" s="7"/>
    </row>
    <row r="10" spans="2:18" ht="12.75">
      <c r="B10" s="70" t="s">
        <v>14</v>
      </c>
      <c r="C10" s="71"/>
      <c r="D10" s="71"/>
      <c r="E10" s="62"/>
      <c r="F10" s="63"/>
      <c r="G10" s="63"/>
      <c r="H10" s="63"/>
      <c r="I10" s="63"/>
      <c r="J10" s="63"/>
      <c r="K10" s="63"/>
      <c r="L10" s="63"/>
      <c r="M10" s="63"/>
      <c r="N10" s="32"/>
      <c r="O10" s="38"/>
      <c r="P10" s="7"/>
      <c r="Q10" s="7"/>
      <c r="R10" s="7"/>
    </row>
    <row r="11" spans="2:18" ht="12.75" customHeight="1">
      <c r="B11" s="73"/>
      <c r="C11" s="74"/>
      <c r="D11" s="74"/>
      <c r="E11" s="73" t="s">
        <v>32</v>
      </c>
      <c r="F11" s="107"/>
      <c r="G11" s="107"/>
      <c r="H11" s="42"/>
      <c r="I11" s="42"/>
      <c r="J11" s="42"/>
      <c r="K11" s="42"/>
      <c r="L11" s="42"/>
      <c r="M11" s="30"/>
      <c r="N11" s="30" t="s">
        <v>33</v>
      </c>
      <c r="O11" s="38"/>
      <c r="P11" s="7"/>
      <c r="Q11" s="7"/>
      <c r="R11" s="7"/>
    </row>
    <row r="12" spans="2:18" ht="12.75">
      <c r="B12" s="73" t="s">
        <v>15</v>
      </c>
      <c r="C12" s="74"/>
      <c r="D12" s="74"/>
      <c r="E12" s="3"/>
      <c r="F12" s="4"/>
      <c r="G12" s="4"/>
      <c r="H12" s="4"/>
      <c r="I12" s="4"/>
      <c r="J12" s="4"/>
      <c r="K12" s="4"/>
      <c r="L12" s="4"/>
      <c r="M12" s="5"/>
      <c r="N12" s="31">
        <f>SUM(E12:M12)</f>
        <v>0</v>
      </c>
      <c r="O12" s="38" t="s">
        <v>2</v>
      </c>
      <c r="P12" s="7"/>
      <c r="Q12" s="7"/>
      <c r="R12" s="7"/>
    </row>
    <row r="13" spans="2:18" ht="12.75">
      <c r="B13" s="73" t="str">
        <f>IF(E23="a","","SBPu à l’extérieur du volume existant")</f>
        <v>SBPu à l’extérieur du volume existant</v>
      </c>
      <c r="C13" s="77"/>
      <c r="D13" s="78"/>
      <c r="E13" s="3"/>
      <c r="F13" s="4"/>
      <c r="G13" s="4"/>
      <c r="H13" s="4"/>
      <c r="I13" s="4"/>
      <c r="J13" s="4"/>
      <c r="K13" s="4"/>
      <c r="L13" s="4"/>
      <c r="M13" s="5"/>
      <c r="N13" s="31">
        <f>SUM(E13:M13)</f>
        <v>0</v>
      </c>
      <c r="O13" s="38" t="s">
        <v>3</v>
      </c>
      <c r="P13" s="7"/>
      <c r="Q13" s="7"/>
      <c r="R13" s="7"/>
    </row>
    <row r="14" spans="2:18" ht="12.75">
      <c r="B14" s="73" t="s">
        <v>16</v>
      </c>
      <c r="C14" s="77"/>
      <c r="D14" s="78"/>
      <c r="E14" s="3"/>
      <c r="F14" s="4"/>
      <c r="G14" s="4"/>
      <c r="H14" s="4"/>
      <c r="I14" s="4"/>
      <c r="J14" s="4"/>
      <c r="K14" s="4"/>
      <c r="L14" s="4"/>
      <c r="M14" s="5"/>
      <c r="N14" s="31">
        <f>SUM(E14:M14)</f>
        <v>0</v>
      </c>
      <c r="O14" s="38" t="s">
        <v>4</v>
      </c>
      <c r="P14" s="7"/>
      <c r="Q14" s="7"/>
      <c r="R14" s="7"/>
    </row>
    <row r="15" spans="2:18" ht="12.75">
      <c r="B15" s="73" t="str">
        <f>IF(E23="a","","SA à l’extérieur du volume existant")</f>
        <v>SA à l’extérieur du volume existant</v>
      </c>
      <c r="C15" s="74"/>
      <c r="D15" s="74"/>
      <c r="E15" s="3"/>
      <c r="F15" s="4"/>
      <c r="G15" s="4"/>
      <c r="H15" s="4"/>
      <c r="I15" s="4"/>
      <c r="J15" s="4"/>
      <c r="K15" s="4"/>
      <c r="L15" s="4"/>
      <c r="M15" s="5"/>
      <c r="N15" s="31">
        <f>SUM(E15:M15)</f>
        <v>0</v>
      </c>
      <c r="O15" s="38" t="s">
        <v>5</v>
      </c>
      <c r="P15" s="7"/>
      <c r="Q15" s="7"/>
      <c r="R15" s="7"/>
    </row>
    <row r="16" spans="2:18" ht="12.75">
      <c r="B16" s="33"/>
      <c r="C16" s="33"/>
      <c r="D16" s="33"/>
      <c r="E16" s="23"/>
      <c r="F16" s="23"/>
      <c r="G16" s="23"/>
      <c r="H16" s="23"/>
      <c r="I16" s="23"/>
      <c r="J16" s="23"/>
      <c r="K16" s="23"/>
      <c r="L16" s="23"/>
      <c r="M16" s="23"/>
      <c r="N16" s="34"/>
      <c r="O16" s="39"/>
      <c r="P16" s="35"/>
      <c r="Q16" s="7"/>
      <c r="R16" s="7"/>
    </row>
    <row r="17" spans="2:18" ht="12.75">
      <c r="B17" s="73" t="s">
        <v>17</v>
      </c>
      <c r="C17" s="74"/>
      <c r="D17" s="92"/>
      <c r="E17" s="3"/>
      <c r="F17" s="4"/>
      <c r="G17" s="4"/>
      <c r="H17" s="4"/>
      <c r="I17" s="4"/>
      <c r="J17" s="4"/>
      <c r="K17" s="4"/>
      <c r="L17" s="4"/>
      <c r="M17" s="5"/>
      <c r="N17" s="31">
        <f>SUM(E17:M17)</f>
        <v>0</v>
      </c>
      <c r="O17" s="38" t="s">
        <v>6</v>
      </c>
      <c r="P17" s="7"/>
      <c r="Q17" s="7"/>
      <c r="R17" s="7"/>
    </row>
    <row r="18" spans="2:18" ht="12.75">
      <c r="B18" s="73" t="s">
        <v>18</v>
      </c>
      <c r="C18" s="74"/>
      <c r="D18" s="92"/>
      <c r="E18" s="3"/>
      <c r="F18" s="4"/>
      <c r="G18" s="4"/>
      <c r="H18" s="4"/>
      <c r="I18" s="4"/>
      <c r="J18" s="4"/>
      <c r="K18" s="4"/>
      <c r="L18" s="4"/>
      <c r="M18" s="5"/>
      <c r="N18" s="31">
        <f>SUM(E18:M18)</f>
        <v>0</v>
      </c>
      <c r="O18" s="38" t="s">
        <v>7</v>
      </c>
      <c r="P18" s="7"/>
      <c r="Q18" s="7"/>
      <c r="R18" s="7"/>
    </row>
    <row r="19" spans="2:18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38"/>
      <c r="P19" s="7"/>
      <c r="Q19" s="7"/>
      <c r="R19" s="7"/>
    </row>
    <row r="20" spans="2:18" ht="12.75">
      <c r="B20" s="1"/>
      <c r="C20" s="1"/>
      <c r="D20" s="1"/>
      <c r="E20" s="61" t="s">
        <v>36</v>
      </c>
      <c r="F20" s="1"/>
      <c r="G20" s="1"/>
      <c r="H20" s="1"/>
      <c r="I20" s="1"/>
      <c r="J20" s="1"/>
      <c r="K20" s="1"/>
      <c r="L20" s="1"/>
      <c r="M20" s="1"/>
      <c r="N20" s="37"/>
      <c r="O20" s="38"/>
      <c r="P20" s="7"/>
      <c r="Q20" s="7"/>
      <c r="R20" s="7"/>
    </row>
    <row r="21" spans="2:18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38"/>
      <c r="P21" s="7"/>
      <c r="Q21" s="7"/>
      <c r="R21" s="7"/>
    </row>
    <row r="22" spans="2:18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38"/>
      <c r="P22" s="7"/>
      <c r="Q22" s="7"/>
      <c r="R22" s="7"/>
    </row>
    <row r="23" spans="2:18" ht="12.75">
      <c r="B23" s="7"/>
      <c r="C23" s="7"/>
      <c r="D23" s="7"/>
      <c r="E23" s="7"/>
      <c r="F23" s="13"/>
      <c r="G23" s="13"/>
      <c r="H23" s="13"/>
      <c r="I23" s="13"/>
      <c r="J23" s="13"/>
      <c r="K23" s="13"/>
      <c r="L23" s="13"/>
      <c r="M23" s="13"/>
      <c r="N23" s="7"/>
      <c r="O23" s="38"/>
      <c r="P23" s="7"/>
      <c r="Q23" s="7"/>
      <c r="R23" s="7"/>
    </row>
    <row r="24" spans="2:15" s="7" customFormat="1" ht="12.75" customHeight="1">
      <c r="B24" s="82" t="s">
        <v>19</v>
      </c>
      <c r="C24" s="83"/>
      <c r="D24" s="84"/>
      <c r="E24" s="79" t="s">
        <v>21</v>
      </c>
      <c r="F24" s="80"/>
      <c r="G24" s="81"/>
      <c r="H24" s="51" t="s">
        <v>35</v>
      </c>
      <c r="I24" s="93" t="s">
        <v>20</v>
      </c>
      <c r="J24" s="94"/>
      <c r="K24" s="52"/>
      <c r="L24" s="79" t="s">
        <v>22</v>
      </c>
      <c r="M24" s="95"/>
      <c r="O24" s="38"/>
    </row>
    <row r="25" spans="2:15" s="7" customFormat="1" ht="15" thickBot="1">
      <c r="B25" s="43"/>
      <c r="C25" s="44"/>
      <c r="D25" s="45"/>
      <c r="E25" s="48"/>
      <c r="F25" s="49"/>
      <c r="G25" s="50"/>
      <c r="H25" s="54"/>
      <c r="I25" s="9" t="s">
        <v>8</v>
      </c>
      <c r="J25" s="6" t="s">
        <v>35</v>
      </c>
      <c r="K25" s="53"/>
      <c r="L25" s="96"/>
      <c r="M25" s="97"/>
      <c r="N25" s="6"/>
      <c r="O25" s="38"/>
    </row>
    <row r="26" spans="2:15" s="13" customFormat="1" ht="40.5" customHeight="1" thickTop="1">
      <c r="B26" s="36" t="s">
        <v>11</v>
      </c>
      <c r="C26" s="90" t="s">
        <v>23</v>
      </c>
      <c r="D26" s="91"/>
      <c r="E26" s="73" t="str">
        <f>IF(N12-N6&lt;-N17,"= T3 - T1,            au moins -(T7),            = "&amp;-N17&amp;" =","= T3 - T1,            au moins (-T7),            = "&amp;N12&amp;" - "&amp;N6&amp;" =")</f>
        <v>= T3 - T1,            au moins (-T7),            = 0 - 0 =</v>
      </c>
      <c r="F26" s="74"/>
      <c r="G26" s="74"/>
      <c r="H26" s="59">
        <f>IF(N12-N6&lt;0,MAX(-N17,N12-N6),N12-N6)</f>
        <v>0</v>
      </c>
      <c r="I26" s="47" t="str">
        <f>IF(E20="a","100%","50%")</f>
        <v>50%</v>
      </c>
      <c r="J26" s="10">
        <f>IF(E20="a",H26,0.5*H26)</f>
        <v>0</v>
      </c>
      <c r="K26" s="11"/>
      <c r="L26" s="11"/>
      <c r="M26" s="12"/>
      <c r="O26" s="40"/>
    </row>
    <row r="27" spans="2:15" s="7" customFormat="1" ht="25.5" customHeight="1" thickBot="1">
      <c r="B27" s="14"/>
      <c r="C27" s="90" t="str">
        <f>IF(E20="a","","Nouvelles SBPu à l’extérieur du volume bâti existant")</f>
        <v>Nouvelles SBPu à l’extérieur du volume bâti existant</v>
      </c>
      <c r="D27" s="91"/>
      <c r="E27" s="75" t="str">
        <f>IF(E20="a","","= T4 =")</f>
        <v>= T4 =</v>
      </c>
      <c r="F27" s="76"/>
      <c r="G27" s="76"/>
      <c r="H27" s="60">
        <f>IF(E20="a","",N13)</f>
        <v>0</v>
      </c>
      <c r="I27" s="15" t="str">
        <f>IF(E20="a","","100%")</f>
        <v>100%</v>
      </c>
      <c r="J27" s="16">
        <f>IF(E20="a","",H27)</f>
        <v>0</v>
      </c>
      <c r="K27" s="17" t="s">
        <v>0</v>
      </c>
      <c r="L27" s="66" t="str">
        <f>IF(E20="a","max. 60 %","max. 30 %")</f>
        <v>max. 30 %</v>
      </c>
      <c r="M27" s="67"/>
      <c r="O27" s="38"/>
    </row>
    <row r="28" spans="2:15" s="7" customFormat="1" ht="19.5" thickBot="1" thickTop="1">
      <c r="B28" s="89" t="s">
        <v>30</v>
      </c>
      <c r="C28" s="89"/>
      <c r="D28" s="73"/>
      <c r="E28" s="98" t="s">
        <v>34</v>
      </c>
      <c r="F28" s="99"/>
      <c r="G28" s="99"/>
      <c r="H28" s="100"/>
      <c r="I28" s="20">
        <f>IF(OR(L28="",E20="a"),"",IF(J28&gt;100,"¡","ü"))</f>
      </c>
      <c r="J28" s="21">
        <f>IF(E20="a",J26,J26+J27)</f>
        <v>0</v>
      </c>
      <c r="K28" s="22">
        <f>N6</f>
        <v>0</v>
      </c>
      <c r="L28" s="64">
        <f>IF(K28=0,"",ROUND(J28/K28,3))</f>
      </c>
      <c r="M28" s="65"/>
      <c r="N28" s="20">
        <f>IF(L28="","",IF(E20="a",IF(L28&gt;0.6,"¡","ü"),IF(L28&gt;0.3,"¡","ü")))</f>
      </c>
      <c r="O28" s="38"/>
    </row>
    <row r="29" spans="2:15" s="7" customFormat="1" ht="14.25" thickBot="1" thickTop="1">
      <c r="B29" s="23"/>
      <c r="C29" s="23"/>
      <c r="D29" s="23"/>
      <c r="E29" s="13"/>
      <c r="F29" s="13"/>
      <c r="G29" s="13"/>
      <c r="H29" s="24"/>
      <c r="I29" s="24"/>
      <c r="J29" s="25"/>
      <c r="K29" s="26"/>
      <c r="L29" s="26"/>
      <c r="M29" s="27"/>
      <c r="O29" s="38"/>
    </row>
    <row r="30" spans="2:15" s="7" customFormat="1" ht="39" thickTop="1">
      <c r="B30" s="58" t="s">
        <v>13</v>
      </c>
      <c r="C30" s="90" t="s">
        <v>24</v>
      </c>
      <c r="D30" s="91"/>
      <c r="E30" s="73" t="str">
        <f>IF(N12+N14-N8&lt;-N17-N18,"= (T3+T5) - T2,            au moins -(T7+T8),        = -("&amp;N17&amp;" + "&amp;N18&amp;") =","= (T3+T5) - T2,            au moins -(T7+T8),        = ("&amp;N12&amp;" + "&amp;N14&amp;") - "&amp;N8&amp;" =")</f>
        <v>= (T3+T5) - T2,            au moins -(T7+T8),        = (0 + 0) - 0 =</v>
      </c>
      <c r="F30" s="77"/>
      <c r="G30" s="77"/>
      <c r="H30" s="59">
        <f>IF(N12+N14-N8&lt;0,MAX(-N17-N18,N12+N14-N8),N12+N14-N8)</f>
        <v>0</v>
      </c>
      <c r="I30" s="47">
        <v>0.5</v>
      </c>
      <c r="J30" s="10">
        <f>0.5*H30</f>
        <v>0</v>
      </c>
      <c r="K30" s="11"/>
      <c r="L30" s="11"/>
      <c r="M30" s="18"/>
      <c r="O30" s="38"/>
    </row>
    <row r="31" spans="2:15" s="7" customFormat="1" ht="38.25" customHeight="1" thickBot="1">
      <c r="B31" s="14"/>
      <c r="C31" s="90" t="s">
        <v>25</v>
      </c>
      <c r="D31" s="91"/>
      <c r="E31" s="75" t="str">
        <f>"= T4 + T6                 = "&amp;N13&amp;" + "&amp;N15&amp;" ="</f>
        <v>= T4 + T6                 = 0 + 0 =</v>
      </c>
      <c r="F31" s="76"/>
      <c r="G31" s="76"/>
      <c r="H31" s="60">
        <f>N13+N15</f>
        <v>0</v>
      </c>
      <c r="I31" s="15">
        <v>1</v>
      </c>
      <c r="J31" s="16">
        <f>H31</f>
        <v>0</v>
      </c>
      <c r="K31" s="17" t="s">
        <v>1</v>
      </c>
      <c r="L31" s="66" t="s">
        <v>26</v>
      </c>
      <c r="M31" s="67"/>
      <c r="O31" s="38"/>
    </row>
    <row r="32" spans="2:15" s="7" customFormat="1" ht="19.5" customHeight="1" thickBot="1" thickTop="1">
      <c r="B32" s="89" t="s">
        <v>29</v>
      </c>
      <c r="C32" s="89"/>
      <c r="D32" s="73"/>
      <c r="E32" s="98" t="s">
        <v>34</v>
      </c>
      <c r="F32" s="99"/>
      <c r="G32" s="99"/>
      <c r="H32" s="100"/>
      <c r="I32" s="20">
        <f>IF(L32="","",IF(J32&gt;100,"¡","ü"))</f>
      </c>
      <c r="J32" s="21">
        <f>J30+J31</f>
        <v>0</v>
      </c>
      <c r="K32" s="22">
        <f>N8</f>
        <v>0</v>
      </c>
      <c r="L32" s="64">
        <f>IF(K32=0,"",ROUND(J32/K32,3))</f>
      </c>
      <c r="M32" s="65"/>
      <c r="N32" s="20">
        <f>IF(L32="","",IF(L32&gt;0.3,"¡","ü"))</f>
      </c>
      <c r="O32" s="38"/>
    </row>
    <row r="33" spans="2:15" s="7" customFormat="1" ht="13.5" thickTop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O33" s="38"/>
    </row>
    <row r="34" spans="2:15" s="7" customFormat="1" ht="25.5" customHeight="1">
      <c r="B34" s="85">
        <f>IF(E20="a",IF(N8&gt;0,IF(L28&gt;0.6,"Les exigences énoncées à l’art. 42, al. 3 let. "&amp;$E$20&amp;" OAT ne sont pas satisfaites.","Les exigences énoncées à l’art. 42, al. 3 let. "&amp;$E$20&amp;" sont satisfaites. Veuillez examiner si les autres conditions nécessaires à l’autorisation du projet sont remplies!"),""),IF(N8&gt;0,IF(OR(J28&gt;100,L28&gt;0.3,J32&gt;100,L32&gt;0.3),"Les exigences énoncées à l’art. 42, al. 3 let. "&amp;$E$20&amp;" OAT ne sont pas satisfaites.","Les exigences énoncées à l’art. 42, al. 3 let. "&amp;$E$20&amp;" sont satisfaites. Veuillez examiner si les autres conditions nécessaires à l’autorisation du projet sont remplies!"),""))</f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O34" s="38"/>
    </row>
    <row r="35" spans="2:15" s="7" customFormat="1" ht="32.25" customHeight="1">
      <c r="B35" s="68">
        <f>IF(N12&lt;N6-N17,"T3 est encore plus petit que T1 - T7.                                                                                                 Est-ce intentionnel (par. ex. surélévation du toit)?",IF(N12+N14&lt;N8-N17-N18,"T3 + T5 est encore plus petit que T2 - (T7 + T8).                                                                                         Est-ce intentionnel (par. ex. surélévation du toit)?",""))</f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O35" s="38"/>
    </row>
    <row r="36" spans="2:15" s="7" customFormat="1" ht="12.75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O36" s="38"/>
    </row>
    <row r="37" spans="2:15" s="7" customFormat="1" ht="39" customHeight="1">
      <c r="B37" s="108" t="s">
        <v>27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O37" s="38"/>
    </row>
    <row r="38" spans="2:15" s="46" customFormat="1" ht="45.75" customHeight="1">
      <c r="B38" s="104" t="s">
        <v>28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2" t="s">
        <v>31</v>
      </c>
      <c r="O38" s="103"/>
    </row>
    <row r="39" spans="2:15" s="7" customFormat="1" ht="12.75">
      <c r="B39" s="13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8"/>
    </row>
    <row r="40" spans="2:15" s="7" customFormat="1" ht="12.75">
      <c r="B40" s="13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38"/>
    </row>
    <row r="41" spans="2:15" s="7" customFormat="1" ht="12.75">
      <c r="B41" s="13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38"/>
    </row>
    <row r="42" spans="2:15" s="7" customFormat="1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O42" s="38"/>
    </row>
    <row r="43" spans="2:15" s="7" customFormat="1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O43" s="38"/>
    </row>
    <row r="44" spans="2:15" s="7" customFormat="1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O44" s="38"/>
    </row>
    <row r="45" spans="2:15" s="7" customFormat="1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O45" s="38"/>
    </row>
    <row r="46" spans="2:15" s="7" customFormat="1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O46" s="38"/>
    </row>
    <row r="47" spans="2:15" s="7" customFormat="1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O47" s="38"/>
    </row>
    <row r="48" spans="2:15" s="7" customFormat="1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O48" s="38"/>
    </row>
    <row r="49" spans="2:15" s="7" customFormat="1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O49" s="38"/>
    </row>
    <row r="50" spans="2:15" s="7" customFormat="1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O50" s="38"/>
    </row>
    <row r="51" spans="2:15" s="7" customFormat="1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38"/>
    </row>
    <row r="52" spans="2:15" s="7" customFormat="1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O52" s="38"/>
    </row>
    <row r="53" spans="2:15" s="7" customFormat="1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O53" s="38"/>
    </row>
    <row r="54" spans="2:15" s="7" customFormat="1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O54" s="38"/>
    </row>
    <row r="55" spans="2:15" s="7" customFormat="1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O55" s="38"/>
    </row>
    <row r="56" spans="2:15" s="7" customFormat="1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O56" s="38"/>
    </row>
    <row r="57" spans="2:15" s="7" customFormat="1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O57" s="38"/>
    </row>
    <row r="58" spans="2:15" s="7" customFormat="1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O58" s="38"/>
    </row>
    <row r="59" spans="2:15" s="7" customFormat="1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O59" s="38"/>
    </row>
    <row r="60" spans="2:15" s="7" customFormat="1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O60" s="38"/>
    </row>
    <row r="61" spans="2:15" s="7" customFormat="1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O61" s="38"/>
    </row>
    <row r="62" spans="2:15" s="7" customFormat="1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O62" s="38"/>
    </row>
    <row r="63" spans="2:15" s="7" customFormat="1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O63" s="38"/>
    </row>
    <row r="64" spans="2:15" s="7" customFormat="1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O64" s="38"/>
    </row>
    <row r="65" spans="2:15" s="7" customFormat="1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38"/>
    </row>
    <row r="66" spans="2:15" s="7" customFormat="1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O66" s="38"/>
    </row>
    <row r="67" spans="2:15" s="7" customFormat="1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O67" s="38"/>
    </row>
    <row r="68" spans="2:15" s="7" customFormat="1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O68" s="38"/>
    </row>
    <row r="69" spans="2:15" s="7" customFormat="1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O69" s="38"/>
    </row>
    <row r="70" spans="2:15" s="7" customFormat="1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O70" s="38"/>
    </row>
    <row r="71" spans="2:15" s="7" customFormat="1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O71" s="38"/>
    </row>
    <row r="72" spans="2:15" s="7" customFormat="1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O72" s="38"/>
    </row>
    <row r="73" spans="2:15" s="7" customFormat="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O73" s="38"/>
    </row>
    <row r="74" spans="2:15" s="7" customFormat="1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O74" s="38"/>
    </row>
    <row r="75" spans="2:15" s="7" customFormat="1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O75" s="38"/>
    </row>
    <row r="76" spans="2:15" s="7" customFormat="1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O76" s="38"/>
    </row>
    <row r="77" spans="2:15" s="7" customFormat="1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O77" s="38"/>
    </row>
    <row r="78" spans="2:15" s="7" customFormat="1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O78" s="38"/>
    </row>
    <row r="79" spans="2:15" s="7" customFormat="1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O79" s="38"/>
    </row>
    <row r="80" spans="2:15" s="7" customFormat="1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O80" s="38"/>
    </row>
    <row r="81" spans="2:15" s="7" customFormat="1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O81" s="38"/>
    </row>
    <row r="82" spans="2:15" s="7" customFormat="1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O82" s="38"/>
    </row>
    <row r="83" spans="2:15" s="7" customFormat="1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O83" s="38"/>
    </row>
    <row r="84" spans="2:15" s="7" customFormat="1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O84" s="38"/>
    </row>
    <row r="85" spans="2:15" s="7" customFormat="1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O85" s="38"/>
    </row>
    <row r="86" spans="2:15" s="7" customFormat="1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O86" s="38"/>
    </row>
    <row r="87" spans="2:15" s="7" customFormat="1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O87" s="38"/>
    </row>
    <row r="88" spans="2:15" s="7" customFormat="1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O88" s="38"/>
    </row>
    <row r="89" spans="2:15" s="7" customFormat="1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O89" s="38"/>
    </row>
    <row r="90" spans="2:15" s="7" customFormat="1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O90" s="38"/>
    </row>
    <row r="91" spans="2:15" s="7" customFormat="1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O91" s="38"/>
    </row>
    <row r="92" spans="2:15" s="7" customFormat="1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O92" s="38"/>
    </row>
    <row r="93" spans="2:15" s="7" customFormat="1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O93" s="38"/>
    </row>
    <row r="94" spans="2:15" s="7" customFormat="1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O94" s="38"/>
    </row>
    <row r="95" spans="2:15" s="7" customFormat="1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O95" s="38"/>
    </row>
    <row r="96" spans="2:15" s="7" customFormat="1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O96" s="38"/>
    </row>
    <row r="97" spans="2:15" s="7" customFormat="1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O97" s="38"/>
    </row>
    <row r="98" spans="2:15" s="7" customFormat="1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O98" s="38"/>
    </row>
    <row r="99" spans="2:15" s="7" customFormat="1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O99" s="38"/>
    </row>
    <row r="100" spans="2:15" s="7" customFormat="1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O100" s="38"/>
    </row>
    <row r="101" spans="2:15" s="7" customFormat="1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O101" s="38"/>
    </row>
    <row r="102" spans="2:15" s="7" customFormat="1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O102" s="38"/>
    </row>
    <row r="103" spans="2:15" s="7" customFormat="1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O103" s="38"/>
    </row>
    <row r="104" spans="2:15" s="7" customFormat="1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O104" s="38"/>
    </row>
    <row r="105" spans="2:15" s="7" customFormat="1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O105" s="38"/>
    </row>
    <row r="106" spans="2:15" s="7" customFormat="1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O106" s="38"/>
    </row>
    <row r="107" spans="2:15" s="7" customFormat="1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O107" s="38"/>
    </row>
    <row r="108" spans="2:15" s="7" customFormat="1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O108" s="38"/>
    </row>
    <row r="109" spans="2:15" s="7" customFormat="1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O109" s="38"/>
    </row>
    <row r="110" spans="2:15" s="7" customFormat="1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O110" s="38"/>
    </row>
    <row r="111" spans="2:15" s="7" customFormat="1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O111" s="38"/>
    </row>
    <row r="112" spans="2:15" s="7" customFormat="1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O112" s="38"/>
    </row>
    <row r="113" spans="2:15" s="7" customFormat="1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O113" s="38"/>
    </row>
    <row r="114" spans="2:15" s="7" customFormat="1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O114" s="38"/>
    </row>
    <row r="115" spans="2:15" s="7" customFormat="1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O115" s="38"/>
    </row>
    <row r="116" spans="2:15" s="7" customFormat="1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O116" s="38"/>
    </row>
    <row r="117" spans="2:15" s="7" customFormat="1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O117" s="38"/>
    </row>
    <row r="118" spans="2:15" s="7" customFormat="1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O118" s="38"/>
    </row>
    <row r="119" spans="2:15" s="7" customFormat="1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O119" s="38"/>
    </row>
    <row r="120" spans="2:15" s="7" customFormat="1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O120" s="38"/>
    </row>
    <row r="121" spans="2:15" s="7" customFormat="1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O121" s="38"/>
    </row>
    <row r="122" spans="2:15" s="7" customFormat="1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O122" s="38"/>
    </row>
    <row r="123" spans="2:15" s="7" customFormat="1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O123" s="38"/>
    </row>
    <row r="124" spans="2:15" s="7" customFormat="1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O124" s="38"/>
    </row>
    <row r="125" spans="2:15" s="7" customFormat="1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O125" s="38"/>
    </row>
    <row r="126" spans="2:15" s="7" customFormat="1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O126" s="38"/>
    </row>
    <row r="127" spans="2:15" s="7" customFormat="1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O127" s="38"/>
    </row>
    <row r="128" spans="2:15" s="7" customFormat="1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O128" s="38"/>
    </row>
    <row r="129" spans="2:15" s="7" customFormat="1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O129" s="38"/>
    </row>
    <row r="130" spans="2:15" s="7" customFormat="1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O130" s="38"/>
    </row>
    <row r="131" spans="2:15" s="7" customFormat="1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O131" s="38"/>
    </row>
    <row r="132" spans="2:15" s="7" customFormat="1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O132" s="38"/>
    </row>
    <row r="133" spans="2:15" s="7" customFormat="1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O133" s="38"/>
    </row>
    <row r="134" spans="2:15" s="7" customFormat="1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O134" s="38"/>
    </row>
    <row r="135" spans="2:15" s="7" customFormat="1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O135" s="38"/>
    </row>
    <row r="136" spans="2:15" s="7" customFormat="1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O136" s="38"/>
    </row>
    <row r="137" spans="2:15" s="7" customFormat="1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O137" s="38"/>
    </row>
    <row r="138" spans="2:15" s="7" customFormat="1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O138" s="38"/>
    </row>
    <row r="139" spans="2:15" s="7" customFormat="1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O139" s="38"/>
    </row>
    <row r="140" spans="2:15" s="7" customFormat="1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O140" s="38"/>
    </row>
    <row r="141" spans="2:15" s="7" customFormat="1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O141" s="38"/>
    </row>
    <row r="142" spans="2:15" s="7" customFormat="1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O142" s="38"/>
    </row>
    <row r="143" spans="2:15" s="7" customFormat="1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O143" s="38"/>
    </row>
    <row r="144" spans="2:15" s="7" customFormat="1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O144" s="38"/>
    </row>
    <row r="145" spans="2:15" s="7" customFormat="1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O145" s="38"/>
    </row>
    <row r="146" spans="2:15" s="7" customFormat="1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O146" s="38"/>
    </row>
    <row r="147" spans="2:15" s="7" customFormat="1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O147" s="38"/>
    </row>
    <row r="148" spans="2:15" s="7" customFormat="1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O148" s="38"/>
    </row>
    <row r="149" spans="2:15" s="7" customFormat="1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O149" s="38"/>
    </row>
    <row r="150" spans="2:15" s="7" customFormat="1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O150" s="38"/>
    </row>
    <row r="151" spans="2:15" s="7" customFormat="1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O151" s="38"/>
    </row>
    <row r="152" spans="2:15" s="7" customFormat="1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O152" s="38"/>
    </row>
    <row r="153" spans="2:15" s="7" customFormat="1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O153" s="38"/>
    </row>
    <row r="154" spans="2:15" s="7" customFormat="1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O154" s="38"/>
    </row>
    <row r="155" spans="2:15" s="7" customFormat="1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O155" s="38"/>
    </row>
    <row r="156" spans="2:15" s="7" customFormat="1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O156" s="38"/>
    </row>
    <row r="157" spans="2:15" s="7" customFormat="1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O157" s="38"/>
    </row>
    <row r="158" spans="2:15" s="7" customFormat="1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O158" s="38"/>
    </row>
    <row r="159" spans="2:15" s="7" customFormat="1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O159" s="38"/>
    </row>
    <row r="160" spans="2:15" s="7" customFormat="1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O160" s="38"/>
    </row>
    <row r="161" spans="2:15" s="7" customFormat="1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O161" s="38"/>
    </row>
    <row r="162" spans="2:15" s="7" customFormat="1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O162" s="38"/>
    </row>
    <row r="163" spans="2:15" s="7" customFormat="1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O163" s="38"/>
    </row>
    <row r="164" spans="2:15" s="7" customFormat="1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O164" s="38"/>
    </row>
    <row r="165" spans="2:15" s="7" customFormat="1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O165" s="38"/>
    </row>
    <row r="166" spans="2:15" s="7" customFormat="1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O166" s="38"/>
    </row>
    <row r="167" spans="2:15" s="7" customFormat="1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O167" s="38"/>
    </row>
    <row r="168" spans="2:15" s="7" customFormat="1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O168" s="38"/>
    </row>
    <row r="169" spans="2:15" s="7" customFormat="1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O169" s="38"/>
    </row>
    <row r="170" spans="2:15" s="7" customFormat="1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O170" s="38"/>
    </row>
    <row r="171" spans="2:15" s="7" customFormat="1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O171" s="38"/>
    </row>
    <row r="172" spans="2:15" s="7" customFormat="1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O172" s="38"/>
    </row>
    <row r="173" spans="2:15" s="7" customFormat="1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O173" s="38"/>
    </row>
    <row r="174" spans="2:15" s="7" customFormat="1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O174" s="38"/>
    </row>
    <row r="175" spans="2:15" s="7" customFormat="1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O175" s="38"/>
    </row>
    <row r="176" spans="2:15" s="7" customFormat="1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O176" s="38"/>
    </row>
    <row r="177" spans="2:15" s="7" customFormat="1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O177" s="38"/>
    </row>
    <row r="178" spans="2:15" s="7" customFormat="1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O178" s="38"/>
    </row>
    <row r="179" spans="2:15" s="7" customFormat="1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O179" s="38"/>
    </row>
    <row r="180" spans="2:15" s="7" customFormat="1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O180" s="38"/>
    </row>
    <row r="181" spans="2:15" s="7" customFormat="1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O181" s="38"/>
    </row>
    <row r="182" spans="2:15" s="7" customFormat="1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O182" s="38"/>
    </row>
    <row r="183" spans="2:15" s="7" customFormat="1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O183" s="38"/>
    </row>
    <row r="184" spans="2:15" s="7" customFormat="1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O184" s="38"/>
    </row>
    <row r="185" spans="2:15" s="7" customFormat="1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O185" s="38"/>
    </row>
    <row r="186" spans="2:15" s="7" customFormat="1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O186" s="38"/>
    </row>
    <row r="187" spans="2:15" s="7" customFormat="1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O187" s="38"/>
    </row>
    <row r="188" spans="2:15" s="7" customFormat="1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O188" s="38"/>
    </row>
    <row r="189" spans="2:15" s="7" customFormat="1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O189" s="38"/>
    </row>
    <row r="190" spans="2:15" s="7" customFormat="1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O190" s="38"/>
    </row>
    <row r="191" spans="2:15" s="7" customFormat="1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O191" s="38"/>
    </row>
    <row r="192" spans="2:15" s="7" customFormat="1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O192" s="38"/>
    </row>
    <row r="193" spans="2:15" s="7" customFormat="1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O193" s="38"/>
    </row>
    <row r="194" spans="2:15" s="7" customFormat="1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O194" s="38"/>
    </row>
    <row r="195" spans="2:15" s="7" customFormat="1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O195" s="38"/>
    </row>
    <row r="196" spans="2:15" s="7" customFormat="1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O196" s="38"/>
    </row>
    <row r="197" spans="2:15" s="7" customFormat="1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O197" s="38"/>
    </row>
    <row r="198" spans="2:15" s="7" customFormat="1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O198" s="38"/>
    </row>
    <row r="199" spans="2:15" s="7" customFormat="1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O199" s="38"/>
    </row>
    <row r="200" spans="2:15" s="7" customFormat="1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O200" s="38"/>
    </row>
    <row r="201" spans="2:15" s="7" customFormat="1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O201" s="38"/>
    </row>
    <row r="202" spans="2:15" s="7" customFormat="1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O202" s="38"/>
    </row>
    <row r="203" spans="2:15" s="7" customFormat="1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O203" s="38"/>
    </row>
    <row r="204" spans="2:15" s="7" customFormat="1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O204" s="38"/>
    </row>
    <row r="205" spans="2:15" s="7" customFormat="1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O205" s="38"/>
    </row>
    <row r="206" spans="2:15" s="7" customFormat="1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O206" s="38"/>
    </row>
    <row r="207" spans="2:15" s="7" customFormat="1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O207" s="38"/>
    </row>
    <row r="208" spans="2:15" s="7" customFormat="1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O208" s="38"/>
    </row>
    <row r="209" spans="2:15" s="7" customFormat="1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O209" s="38"/>
    </row>
    <row r="210" spans="2:15" s="7" customFormat="1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O210" s="38"/>
    </row>
    <row r="211" spans="2:15" s="7" customFormat="1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O211" s="38"/>
    </row>
    <row r="212" spans="2:15" s="7" customFormat="1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O212" s="38"/>
    </row>
    <row r="213" spans="2:15" s="7" customFormat="1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O213" s="38"/>
    </row>
    <row r="214" spans="2:15" s="7" customFormat="1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O214" s="38"/>
    </row>
    <row r="215" spans="2:15" s="7" customFormat="1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O215" s="38"/>
    </row>
    <row r="216" spans="2:15" s="7" customFormat="1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O216" s="38"/>
    </row>
    <row r="217" spans="2:15" s="7" customFormat="1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O217" s="38"/>
    </row>
    <row r="218" spans="2:15" s="7" customFormat="1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O218" s="38"/>
    </row>
    <row r="219" spans="2:15" s="7" customFormat="1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O219" s="38"/>
    </row>
    <row r="220" spans="2:15" s="7" customFormat="1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O220" s="38"/>
    </row>
    <row r="221" spans="2:15" s="7" customFormat="1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O221" s="38"/>
    </row>
    <row r="222" spans="2:15" s="7" customFormat="1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O222" s="38"/>
    </row>
    <row r="223" spans="2:15" s="7" customFormat="1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O223" s="38"/>
    </row>
    <row r="224" spans="2:15" s="7" customFormat="1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O224" s="38"/>
    </row>
    <row r="225" spans="2:15" s="7" customFormat="1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O225" s="38"/>
    </row>
    <row r="226" spans="2:15" s="7" customFormat="1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O226" s="38"/>
    </row>
    <row r="227" spans="2:15" s="7" customFormat="1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O227" s="38"/>
    </row>
    <row r="228" spans="2:15" s="7" customFormat="1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O228" s="38"/>
    </row>
    <row r="229" spans="2:15" s="7" customFormat="1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O229" s="38"/>
    </row>
    <row r="230" spans="2:15" s="7" customFormat="1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O230" s="38"/>
    </row>
    <row r="231" spans="2:15" s="7" customFormat="1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O231" s="38"/>
    </row>
    <row r="232" spans="2:15" s="7" customFormat="1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O232" s="38"/>
    </row>
    <row r="233" spans="2:15" s="7" customFormat="1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O233" s="38"/>
    </row>
    <row r="234" spans="2:15" s="7" customFormat="1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O234" s="38"/>
    </row>
    <row r="235" spans="2:15" s="7" customFormat="1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O235" s="38"/>
    </row>
    <row r="236" spans="2:15" s="7" customFormat="1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O236" s="38"/>
    </row>
    <row r="237" spans="2:15" s="7" customFormat="1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O237" s="38"/>
    </row>
    <row r="238" spans="2:15" s="7" customFormat="1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O238" s="38"/>
    </row>
    <row r="239" spans="2:15" s="7" customFormat="1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O239" s="38"/>
    </row>
    <row r="240" spans="2:15" s="7" customFormat="1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O240" s="38"/>
    </row>
    <row r="241" spans="2:15" s="7" customFormat="1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O241" s="38"/>
    </row>
    <row r="242" spans="2:15" s="7" customFormat="1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O242" s="38"/>
    </row>
    <row r="243" spans="2:15" s="7" customFormat="1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O243" s="38"/>
    </row>
    <row r="244" spans="2:15" s="7" customFormat="1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O244" s="38"/>
    </row>
    <row r="245" spans="2:15" s="7" customFormat="1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O245" s="38"/>
    </row>
    <row r="246" spans="2:15" s="7" customFormat="1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O246" s="38"/>
    </row>
    <row r="247" spans="2:15" s="7" customFormat="1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O247" s="38"/>
    </row>
    <row r="248" spans="2:15" s="7" customFormat="1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O248" s="38"/>
    </row>
    <row r="249" spans="2:15" s="7" customFormat="1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O249" s="38"/>
    </row>
    <row r="250" spans="2:15" s="7" customFormat="1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O250" s="38"/>
    </row>
    <row r="251" spans="2:15" s="7" customFormat="1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O251" s="38"/>
    </row>
    <row r="252" spans="2:15" s="7" customFormat="1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O252" s="38"/>
    </row>
    <row r="253" spans="2:15" s="7" customFormat="1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O253" s="38"/>
    </row>
    <row r="254" spans="2:15" s="7" customFormat="1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O254" s="38"/>
    </row>
    <row r="255" spans="2:15" s="7" customFormat="1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O255" s="38"/>
    </row>
    <row r="256" spans="2:15" s="7" customFormat="1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O256" s="38"/>
    </row>
    <row r="257" spans="2:15" s="7" customFormat="1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O257" s="38"/>
    </row>
    <row r="258" spans="2:15" s="7" customFormat="1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O258" s="38"/>
    </row>
    <row r="259" spans="2:15" s="7" customFormat="1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O259" s="38"/>
    </row>
    <row r="260" spans="2:15" s="7" customFormat="1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O260" s="38"/>
    </row>
    <row r="261" spans="2:15" s="7" customFormat="1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O261" s="38"/>
    </row>
    <row r="262" spans="2:15" s="7" customFormat="1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O262" s="38"/>
    </row>
    <row r="263" spans="2:15" s="7" customFormat="1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O263" s="38"/>
    </row>
    <row r="264" spans="2:15" s="7" customFormat="1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O264" s="38"/>
    </row>
    <row r="265" spans="2:15" s="7" customFormat="1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O265" s="38"/>
    </row>
    <row r="266" spans="2:15" s="7" customFormat="1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O266" s="38"/>
    </row>
    <row r="267" spans="2:15" s="7" customFormat="1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O267" s="38"/>
    </row>
    <row r="268" spans="2:15" s="7" customFormat="1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O268" s="38"/>
    </row>
    <row r="269" spans="2:15" s="7" customFormat="1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O269" s="38"/>
    </row>
    <row r="270" spans="2:15" s="7" customFormat="1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O270" s="38"/>
    </row>
    <row r="271" spans="2:15" s="7" customFormat="1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O271" s="38"/>
    </row>
    <row r="272" spans="2:15" s="7" customFormat="1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O272" s="38"/>
    </row>
    <row r="273" spans="2:15" s="7" customFormat="1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O273" s="38"/>
    </row>
    <row r="274" spans="2:15" s="7" customFormat="1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O274" s="38"/>
    </row>
    <row r="275" spans="2:15" s="7" customFormat="1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O275" s="38"/>
    </row>
    <row r="276" spans="2:15" s="7" customFormat="1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O276" s="38"/>
    </row>
    <row r="277" spans="2:15" s="7" customFormat="1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O277" s="38"/>
    </row>
    <row r="278" spans="2:15" s="7" customFormat="1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O278" s="38"/>
    </row>
    <row r="279" spans="2:15" s="7" customFormat="1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O279" s="38"/>
    </row>
    <row r="280" spans="2:15" s="7" customFormat="1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O280" s="38"/>
    </row>
    <row r="281" spans="2:15" s="7" customFormat="1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O281" s="38"/>
    </row>
    <row r="282" spans="2:15" s="7" customFormat="1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O282" s="38"/>
    </row>
    <row r="283" spans="2:15" s="7" customFormat="1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O283" s="38"/>
    </row>
    <row r="284" spans="2:15" s="7" customFormat="1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O284" s="38"/>
    </row>
    <row r="285" spans="2:15" s="7" customFormat="1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O285" s="38"/>
    </row>
    <row r="286" spans="2:15" s="7" customFormat="1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O286" s="38"/>
    </row>
    <row r="287" spans="2:15" s="7" customFormat="1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O287" s="38"/>
    </row>
    <row r="288" spans="2:15" s="7" customFormat="1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O288" s="38"/>
    </row>
    <row r="289" spans="2:15" s="7" customFormat="1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O289" s="38"/>
    </row>
    <row r="290" spans="2:15" s="7" customFormat="1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O290" s="38"/>
    </row>
    <row r="291" spans="2:15" s="7" customFormat="1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O291" s="38"/>
    </row>
    <row r="292" spans="2:15" s="7" customFormat="1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O292" s="38"/>
    </row>
    <row r="293" spans="2:15" s="7" customFormat="1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O293" s="38"/>
    </row>
    <row r="294" spans="2:15" s="7" customFormat="1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O294" s="38"/>
    </row>
    <row r="295" spans="2:15" s="7" customFormat="1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O295" s="38"/>
    </row>
    <row r="296" spans="2:15" s="7" customFormat="1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O296" s="38"/>
    </row>
    <row r="297" spans="2:15" s="7" customFormat="1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O297" s="38"/>
    </row>
    <row r="298" spans="2:15" s="7" customFormat="1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O298" s="38"/>
    </row>
    <row r="299" spans="2:15" s="7" customFormat="1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O299" s="38"/>
    </row>
    <row r="300" spans="2:15" s="7" customFormat="1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O300" s="38"/>
    </row>
    <row r="301" spans="2:15" s="7" customFormat="1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O301" s="38"/>
    </row>
    <row r="302" spans="2:15" s="7" customFormat="1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O302" s="38"/>
    </row>
    <row r="303" spans="2:15" s="7" customFormat="1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O303" s="38"/>
    </row>
    <row r="304" spans="2:15" s="7" customFormat="1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O304" s="38"/>
    </row>
    <row r="305" spans="2:15" s="7" customFormat="1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O305" s="38"/>
    </row>
    <row r="306" spans="2:15" s="7" customFormat="1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O306" s="38"/>
    </row>
    <row r="307" spans="2:15" s="7" customFormat="1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O307" s="38"/>
    </row>
    <row r="308" spans="2:15" s="7" customFormat="1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O308" s="38"/>
    </row>
    <row r="309" spans="2:15" s="7" customFormat="1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O309" s="38"/>
    </row>
    <row r="310" spans="2:15" s="7" customFormat="1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O310" s="38"/>
    </row>
    <row r="311" spans="2:15" s="7" customFormat="1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O311" s="38"/>
    </row>
    <row r="312" spans="2:15" s="7" customFormat="1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O312" s="38"/>
    </row>
    <row r="313" spans="2:15" s="7" customFormat="1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O313" s="38"/>
    </row>
    <row r="314" spans="2:15" s="7" customFormat="1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O314" s="38"/>
    </row>
    <row r="315" spans="2:15" s="7" customFormat="1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O315" s="38"/>
    </row>
    <row r="316" spans="2:15" s="7" customFormat="1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O316" s="38"/>
    </row>
    <row r="317" spans="2:15" s="7" customFormat="1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O317" s="38"/>
    </row>
    <row r="318" spans="2:15" s="7" customFormat="1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O318" s="38"/>
    </row>
    <row r="319" spans="2:15" s="7" customFormat="1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O319" s="38"/>
    </row>
    <row r="320" spans="2:15" s="7" customFormat="1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O320" s="38"/>
    </row>
    <row r="321" spans="2:15" s="7" customFormat="1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O321" s="38"/>
    </row>
    <row r="322" spans="2:15" s="7" customFormat="1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O322" s="38"/>
    </row>
    <row r="323" spans="2:15" s="7" customFormat="1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O323" s="38"/>
    </row>
    <row r="324" spans="2:15" s="7" customFormat="1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O324" s="38"/>
    </row>
    <row r="325" spans="2:15" s="7" customFormat="1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O325" s="38"/>
    </row>
    <row r="326" spans="2:15" s="7" customFormat="1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O326" s="38"/>
    </row>
    <row r="327" spans="2:15" s="7" customFormat="1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O327" s="38"/>
    </row>
    <row r="328" spans="2:15" s="7" customFormat="1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O328" s="38"/>
    </row>
    <row r="329" spans="2:15" s="7" customFormat="1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O329" s="38"/>
    </row>
    <row r="330" spans="2:15" s="7" customFormat="1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O330" s="38"/>
    </row>
    <row r="331" spans="2:15" s="7" customFormat="1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O331" s="38"/>
    </row>
    <row r="332" spans="2:15" s="7" customFormat="1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O332" s="38"/>
    </row>
    <row r="333" spans="2:15" s="7" customFormat="1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O333" s="38"/>
    </row>
    <row r="334" spans="2:15" s="7" customFormat="1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O334" s="38"/>
    </row>
    <row r="335" spans="2:15" s="7" customFormat="1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O335" s="38"/>
    </row>
    <row r="336" spans="2:15" s="7" customFormat="1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O336" s="38"/>
    </row>
    <row r="337" spans="2:15" s="7" customFormat="1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O337" s="38"/>
    </row>
    <row r="338" spans="2:15" s="7" customFormat="1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O338" s="38"/>
    </row>
    <row r="339" spans="2:15" s="7" customFormat="1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O339" s="38"/>
    </row>
    <row r="340" spans="2:15" s="7" customFormat="1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O340" s="38"/>
    </row>
    <row r="341" spans="2:15" s="7" customFormat="1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O341" s="38"/>
    </row>
    <row r="342" spans="2:15" s="7" customFormat="1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O342" s="38"/>
    </row>
    <row r="343" spans="2:15" s="7" customFormat="1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O343" s="38"/>
    </row>
    <row r="344" spans="2:15" s="7" customFormat="1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O344" s="38"/>
    </row>
    <row r="345" spans="2:15" s="7" customFormat="1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O345" s="38"/>
    </row>
    <row r="346" spans="2:15" s="7" customFormat="1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O346" s="38"/>
    </row>
    <row r="347" spans="2:15" s="7" customFormat="1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O347" s="38"/>
    </row>
    <row r="348" spans="2:15" s="7" customFormat="1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O348" s="38"/>
    </row>
    <row r="349" spans="2:15" s="7" customFormat="1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O349" s="38"/>
    </row>
  </sheetData>
  <sheetProtection password="DB3D" sheet="1" objects="1" scenarios="1" formatCells="0"/>
  <mergeCells count="44">
    <mergeCell ref="N38:O38"/>
    <mergeCell ref="B38:M38"/>
    <mergeCell ref="E1:M1"/>
    <mergeCell ref="E11:G11"/>
    <mergeCell ref="E5:G5"/>
    <mergeCell ref="C26:D26"/>
    <mergeCell ref="C27:D27"/>
    <mergeCell ref="B37:M37"/>
    <mergeCell ref="B32:D32"/>
    <mergeCell ref="E32:H32"/>
    <mergeCell ref="B35:M35"/>
    <mergeCell ref="E30:G30"/>
    <mergeCell ref="C31:D31"/>
    <mergeCell ref="L32:M32"/>
    <mergeCell ref="L31:M31"/>
    <mergeCell ref="B34:M34"/>
    <mergeCell ref="E31:G31"/>
    <mergeCell ref="I24:J24"/>
    <mergeCell ref="L24:M25"/>
    <mergeCell ref="E28:H28"/>
    <mergeCell ref="L28:M28"/>
    <mergeCell ref="L27:M27"/>
    <mergeCell ref="E26:G26"/>
    <mergeCell ref="B28:D28"/>
    <mergeCell ref="C30:D30"/>
    <mergeCell ref="B18:D18"/>
    <mergeCell ref="B12:D12"/>
    <mergeCell ref="B15:D15"/>
    <mergeCell ref="B17:D17"/>
    <mergeCell ref="B1:D1"/>
    <mergeCell ref="B4:D4"/>
    <mergeCell ref="B5:D5"/>
    <mergeCell ref="B6:D6"/>
    <mergeCell ref="B2:D2"/>
    <mergeCell ref="B10:D10"/>
    <mergeCell ref="E2:F2"/>
    <mergeCell ref="B11:D11"/>
    <mergeCell ref="E27:G27"/>
    <mergeCell ref="B14:D14"/>
    <mergeCell ref="B13:D13"/>
    <mergeCell ref="E24:G24"/>
    <mergeCell ref="B24:D24"/>
    <mergeCell ref="B7:D7"/>
    <mergeCell ref="B8:D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de Quervain</dc:creator>
  <cp:keywords/>
  <dc:description/>
  <cp:lastModifiedBy>Christoph de Quervain</cp:lastModifiedBy>
  <cp:lastPrinted>2007-08-23T13:39:45Z</cp:lastPrinted>
  <dcterms:created xsi:type="dcterms:W3CDTF">2000-10-30T08:23:38Z</dcterms:created>
  <dcterms:modified xsi:type="dcterms:W3CDTF">2007-11-07T17:10:03Z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COO.2093.100.3.1111851</vt:lpwstr>
  </property>
  <property fmtid="{D5CDD505-2E9C-101B-9397-08002B2CF9AE}" pid="3" name="FSC#COOELAK@1.1001:Subject">
    <vt:lpwstr>Achtung: 
- Die Vorlagen dürfen das ARE nur passwortgeschützt verlassen. Zuständig ist CQ.
- Die Berechnungstabellen sind aus IDM heraus nicht funktionsfähig (Makro Auto_Open). Sie sind im Vorlagenordner abzulegen und dort zu öffnen.
- Im Notfall findet sich das Passwort im Notiz-Dokument mit dem Titel "Passwort für Berechnungstabellen nach Art. 42 Abs. 3 RPV", das die ACL "Privat" hat, aber über einen Faba-Administrator im Notfall auf Weisung des Sektionschefs Recht + Finanzen eingesehen werden kann.
 </vt:lpwstr>
  </property>
  <property fmtid="{D5CDD505-2E9C-101B-9397-08002B2CF9AE}" pid="4" name="FSC#COOELAK@1.1001:FileReference">
    <vt:lpwstr>Berechnungstabelle Art. 42 Abs. 3 RPV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2690</vt:lpwstr>
  </property>
  <property fmtid="{D5CDD505-2E9C-101B-9397-08002B2CF9AE}" pid="7" name="FSC#COOELAK@1.1001:FileRefOU">
    <vt:lpwstr>ARE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Fürsprecher de Quervain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Recht und Finanzen (ARE)</vt:lpwstr>
  </property>
  <property fmtid="{D5CDD505-2E9C-101B-9397-08002B2CF9AE}" pid="17" name="FSC#COOELAK@1.1001:CreatedAt">
    <vt:lpwstr>13.08.2007 15:47:06</vt:lpwstr>
  </property>
  <property fmtid="{D5CDD505-2E9C-101B-9397-08002B2CF9AE}" pid="18" name="FSC#COOELAK@1.1001:OU">
    <vt:lpwstr>Recht und Finanzen (ARE)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*COO.2093.100.3.1111851*</vt:lpwstr>
  </property>
  <property fmtid="{D5CDD505-2E9C-101B-9397-08002B2CF9AE}" pid="21" name="FSC#COOELAK@1.1001:RefBarCode">
    <vt:lpwstr>*bertab_42_3_rpv_f*</vt:lpwstr>
  </property>
  <property fmtid="{D5CDD505-2E9C-101B-9397-08002B2CF9AE}" pid="22" name="FSC#COOELAK@1.1001:FileRefBarCode">
    <vt:lpwstr>*Berechnungstabelle Art. 42 Abs. 3 RPV*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de Quervain, Christoph, Fürsprecher</vt:lpwstr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2004-00927/04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